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C17" i="2" l="1"/>
  <c r="C16" i="2"/>
  <c r="C15" i="2"/>
  <c r="C13" i="2"/>
  <c r="C12" i="2"/>
  <c r="D12" i="1"/>
  <c r="D11" i="1"/>
  <c r="D9" i="1"/>
  <c r="D10" i="1" s="1"/>
  <c r="D8" i="1"/>
  <c r="F4" i="1"/>
  <c r="H4" i="1" l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8" i="1"/>
  <c r="D17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<sst xmlns="http://schemas.openxmlformats.org/spreadsheetml/2006/main" count="61" uniqueCount="49">
  <si>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</si>
  <si>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</si>
  <si>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</si>
  <si>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</si>
  <si>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</si>
  <si>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</si>
  <si>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</si>
  <si>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</si>
  <si>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</si>
  <si>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</si>
  <si>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</si>
  <si>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</si>
  <si>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</si>
  <si>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</si>
  <si>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</si>
  <si>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</si>
  <si>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</si>
  <si>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</si>
  <si>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</si>
  <si>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</si>
  <si>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</si>
  <si>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</si>
  <si>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</si>
  <si>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</si>
  <si>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</si>
  <si>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</si>
  <si>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</si>
  <si>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</si>
  <si>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</si>
  <si>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</si>
  <si>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</si>
  <si>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</si>
  <si>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</si>
  <si>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</si>
  <si>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</si>
  <si>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</si>
  <si>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</si>
  <si>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</si>
  <si>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</si>
  <si>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</si>
  <si>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</si>
  <si>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</si>
  <si>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</si>
  <si>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Малая Кема, Тернейский МО</t>
  </si>
  <si>
    <t>Утв 2025</t>
  </si>
  <si>
    <t>Прогноз 2026</t>
  </si>
  <si>
    <t>Прогноз
на 2027 год</t>
  </si>
  <si>
    <t>КГУП "Примтеплоэнерго" в сфере электроснабжения на 2027 год (прогноз)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</si>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</sst>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Y7">
            <v>914.09227751797448</v>
          </cell>
        </row>
        <row r="11">
          <cell r="CY11">
            <v>901.38610228407128</v>
          </cell>
        </row>
        <row r="15">
          <cell r="CY15">
            <v>806.49690269999996</v>
          </cell>
        </row>
        <row r="16">
          <cell r="CY16">
            <v>598.04823999999996</v>
          </cell>
        </row>
        <row r="20">
          <cell r="CY20">
            <v>0</v>
          </cell>
        </row>
        <row r="88">
          <cell r="CC88">
            <v>41.637584531594264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G5">
            <v>20.83</v>
          </cell>
        </row>
        <row r="6">
          <cell r="G6">
            <v>79.17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  <row r="114">
          <cell r="X114">
            <v>20851.073622468666</v>
          </cell>
        </row>
        <row r="135">
          <cell r="X135">
            <v>1791.227093814523</v>
          </cell>
        </row>
        <row r="166">
          <cell r="X166">
            <v>524.54064687788843</v>
          </cell>
        </row>
        <row r="167">
          <cell r="X167">
            <v>263.23331000000002</v>
          </cell>
        </row>
        <row r="176">
          <cell r="X176">
            <v>7250.1277541079171</v>
          </cell>
        </row>
        <row r="180">
          <cell r="X180">
            <v>2189.5385817405909</v>
          </cell>
        </row>
        <row r="184">
          <cell r="X184">
            <v>1953.6104399999999</v>
          </cell>
        </row>
        <row r="185">
          <cell r="X185">
            <v>56.466120000000004</v>
          </cell>
        </row>
        <row r="215">
          <cell r="X215">
            <v>225.81304359360502</v>
          </cell>
        </row>
        <row r="283">
          <cell r="X283">
            <v>11.378347564108532</v>
          </cell>
        </row>
        <row r="342">
          <cell r="X342">
            <v>36105.83656240136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F15" sqref="F15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47</v>
      </c>
      <c r="B3" s="39"/>
      <c r="C3" s="39"/>
      <c r="D3" s="39"/>
      <c r="F3" s="2" t="s">
        <v>44</v>
      </c>
      <c r="G3" s="2" t="s">
        <v>1</v>
      </c>
      <c r="H3" s="2" t="s">
        <v>45</v>
      </c>
    </row>
    <row r="4" spans="1:8" ht="35.25" customHeight="1" x14ac:dyDescent="0.25">
      <c r="A4" s="3" t="s">
        <v>43</v>
      </c>
      <c r="D4" s="5"/>
      <c r="F4" s="6">
        <f>[1]МКема!$CC$88</f>
        <v>41.637584531594264</v>
      </c>
      <c r="G4" s="7">
        <v>104</v>
      </c>
      <c r="H4" s="8">
        <f>F4*G4/100</f>
        <v>43.303087912858039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46</v>
      </c>
      <c r="H5" s="11">
        <f>D11*H4</f>
        <v>34923.806279065815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[1]МКема!$CY$7</f>
        <v>914.09227751797448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[1]МКема!$CY$11</f>
        <v>901.38610228407128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(D9-D11-[1]МКема!$CY$20)/D9*100</f>
        <v>10.527031573221111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[1]МКема!$CY$15</f>
        <v>806.49690269999996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[1]МКема!$CY$16</f>
        <v>598.04823999999996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пос'!$G$5%</f>
        <v>7274.6288479294089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пос'!$G$6%</f>
        <v>27649.17743113641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[3]МКема!$X$342*G4/100</f>
        <v>37550.070024897417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-30275.441176968008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-2626.2637458316021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F12" sqref="F12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47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Малая Кема, Тернейский МО</v>
      </c>
      <c r="C5" s="5"/>
    </row>
    <row r="6" spans="1:3" x14ac:dyDescent="0.2">
      <c r="A6" s="41" t="s">
        <v>26</v>
      </c>
      <c r="B6" s="41" t="s">
        <v>3</v>
      </c>
      <c r="C6" s="41" t="s">
        <v>48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([3]МКема!$X$114+[3]МКема!$X$166+[3]МКема!$X$135)*осн.пок!$G$4/100</f>
        <v>24093.515017687521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9817.2529892824477</v>
      </c>
    </row>
    <row r="12" spans="1:3" ht="19.5" customHeight="1" x14ac:dyDescent="0.2">
      <c r="A12" s="35" t="s">
        <v>29</v>
      </c>
      <c r="B12" s="36" t="s">
        <v>30</v>
      </c>
      <c r="C12" s="37">
        <f>[3]МКема!$X$176*осн.пок!$G$4/100</f>
        <v>7540.1328642722337</v>
      </c>
    </row>
    <row r="13" spans="1:3" ht="19.5" customHeight="1" x14ac:dyDescent="0.2">
      <c r="A13" s="35" t="s">
        <v>31</v>
      </c>
      <c r="B13" s="36" t="s">
        <v>32</v>
      </c>
      <c r="C13" s="37">
        <f>[3]МКема!$X$180*осн.пок!$G$4/100</f>
        <v>2277.1201250102145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2337.1586692040219</v>
      </c>
    </row>
    <row r="15" spans="1:3" ht="19.5" customHeight="1" x14ac:dyDescent="0.2">
      <c r="A15" s="35" t="s">
        <v>34</v>
      </c>
      <c r="B15" s="36" t="s">
        <v>35</v>
      </c>
      <c r="C15" s="37">
        <f>([3]МКема!$X$184+[3]МКема!$X$283+[3]МКема!$X$215)*осн.пок!$G$4/100</f>
        <v>2278.4339044040221</v>
      </c>
    </row>
    <row r="16" spans="1:3" ht="19.5" customHeight="1" x14ac:dyDescent="0.2">
      <c r="A16" s="35" t="s">
        <v>36</v>
      </c>
      <c r="B16" s="36" t="s">
        <v>37</v>
      </c>
      <c r="C16" s="37">
        <f>[3]МКема!$X$185*осн.пок!$G$4/100</f>
        <v>58.724764800000003</v>
      </c>
    </row>
    <row r="17" spans="1:3" ht="26.25" customHeight="1" x14ac:dyDescent="0.2">
      <c r="A17" s="32" t="s">
        <v>14</v>
      </c>
      <c r="B17" s="33" t="s">
        <v>38</v>
      </c>
      <c r="C17" s="34">
        <f>[3]МКема!$X$167*осн.пок!$G$4/100</f>
        <v>273.7626424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1028.3807063234262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37550.070024897417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2026-03-30T23:28:29Z</dcterms:modified>
</cp:coreProperties>
</file>